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610" windowHeight="9780"/>
  </bookViews>
  <sheets>
    <sheet name="ORÇAMENTO" sheetId="1" r:id="rId1"/>
    <sheet name="CRONOGRAM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8" i="1"/>
  <c r="G9"/>
  <c r="G10"/>
  <c r="G29"/>
  <c r="G30"/>
  <c r="G31"/>
  <c r="G32"/>
  <c r="G33"/>
  <c r="G28"/>
  <c r="G25"/>
  <c r="G24"/>
  <c r="G20"/>
  <c r="G21"/>
  <c r="G19"/>
  <c r="G15"/>
  <c r="G16"/>
  <c r="G14"/>
  <c r="G11"/>
  <c r="H32" l="1"/>
  <c r="H33"/>
  <c r="H31"/>
  <c r="H10"/>
  <c r="H9"/>
  <c r="I10"/>
  <c r="I9"/>
  <c r="I31"/>
  <c r="I32"/>
  <c r="I33"/>
  <c r="H15" l="1"/>
  <c r="I15"/>
  <c r="H8" l="1"/>
  <c r="I8"/>
  <c r="H20"/>
  <c r="I20"/>
  <c r="I28" l="1"/>
  <c r="H28"/>
  <c r="H24"/>
  <c r="I24"/>
  <c r="H14" l="1"/>
  <c r="H25"/>
  <c r="I25"/>
  <c r="I26" s="1"/>
  <c r="H19" l="1"/>
  <c r="H29"/>
  <c r="H30"/>
  <c r="I19"/>
  <c r="I21"/>
  <c r="I29"/>
  <c r="I30"/>
  <c r="H11"/>
  <c r="H16"/>
  <c r="H21"/>
  <c r="I11"/>
  <c r="I12" s="1"/>
  <c r="I14"/>
  <c r="I16"/>
  <c r="I34" l="1"/>
  <c r="J29" s="1"/>
  <c r="J11"/>
  <c r="J9"/>
  <c r="J8"/>
  <c r="J10"/>
  <c r="H35"/>
  <c r="I17"/>
  <c r="I22"/>
  <c r="J33" l="1"/>
  <c r="J32"/>
  <c r="J31"/>
  <c r="J30"/>
  <c r="J12"/>
  <c r="I18" i="2"/>
  <c r="J19" i="1"/>
  <c r="J15"/>
  <c r="J21"/>
  <c r="J16"/>
  <c r="I19" i="2"/>
  <c r="I22"/>
  <c r="J28" i="1"/>
  <c r="I20" i="2"/>
  <c r="J20" i="1"/>
  <c r="J14"/>
  <c r="I35"/>
  <c r="J34" l="1"/>
  <c r="K31"/>
  <c r="K32"/>
  <c r="K33"/>
  <c r="K9"/>
  <c r="K10"/>
  <c r="J17"/>
  <c r="J22"/>
  <c r="D18" i="2"/>
  <c r="F18"/>
  <c r="H18"/>
  <c r="D19"/>
  <c r="H19"/>
  <c r="F19"/>
  <c r="H20"/>
  <c r="F20"/>
  <c r="D20"/>
  <c r="D22"/>
  <c r="H22"/>
  <c r="F22"/>
  <c r="I21" l="1"/>
  <c r="J24" i="1"/>
  <c r="J25"/>
  <c r="D21" i="2" l="1"/>
  <c r="F21"/>
  <c r="H21"/>
  <c r="J26" i="1"/>
  <c r="K29" l="1"/>
  <c r="K11"/>
  <c r="K17"/>
  <c r="K25"/>
  <c r="K15"/>
  <c r="K12"/>
  <c r="K22"/>
  <c r="K21"/>
  <c r="K34"/>
  <c r="K16"/>
  <c r="K14"/>
  <c r="K26"/>
  <c r="K30"/>
  <c r="K20"/>
  <c r="K8"/>
  <c r="K24"/>
  <c r="K28"/>
  <c r="K19"/>
  <c r="K35" l="1"/>
  <c r="H23" i="2"/>
  <c r="F23"/>
  <c r="D23" l="1"/>
  <c r="I23" s="1"/>
</calcChain>
</file>

<file path=xl/sharedStrings.xml><?xml version="1.0" encoding="utf-8"?>
<sst xmlns="http://schemas.openxmlformats.org/spreadsheetml/2006/main" count="120" uniqueCount="86">
  <si>
    <t>Item</t>
  </si>
  <si>
    <t>P. Unit.</t>
  </si>
  <si>
    <t>P. Total</t>
  </si>
  <si>
    <t>Unid</t>
  </si>
  <si>
    <t>CRONOGRAMA</t>
  </si>
  <si>
    <t>ITEM</t>
  </si>
  <si>
    <t>SERVIÇOS</t>
  </si>
  <si>
    <t>% EXEC</t>
  </si>
  <si>
    <t>1º MÊS</t>
  </si>
  <si>
    <t>VALOR</t>
  </si>
  <si>
    <t>2º MÊS</t>
  </si>
  <si>
    <t>3º MÊS</t>
  </si>
  <si>
    <t>m²</t>
  </si>
  <si>
    <t>m</t>
  </si>
  <si>
    <t>1.1</t>
  </si>
  <si>
    <t>1.2</t>
  </si>
  <si>
    <t>Qtd</t>
  </si>
  <si>
    <t>TOTAL GERAL</t>
  </si>
  <si>
    <t>und</t>
  </si>
  <si>
    <t>Código SEIL 2016</t>
  </si>
  <si>
    <t>MERCADO</t>
  </si>
  <si>
    <t>2.1</t>
  </si>
  <si>
    <t>2.2</t>
  </si>
  <si>
    <t>2.3</t>
  </si>
  <si>
    <t>SUB TOTAL DO ITEM 1</t>
  </si>
  <si>
    <t>SUB TOTAL DO ITEM 2</t>
  </si>
  <si>
    <t>SUB TOTAL DO ITEM 3</t>
  </si>
  <si>
    <t>SUB TOTAL DO ITEM 4</t>
  </si>
  <si>
    <t>SUB TOTAL DO ITEM 5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</si>
  <si>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</si>
  <si>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</si>
  <si>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</si>
  <si>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</si>
  <si>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</si>
  <si>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</si>
  <si>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</si>
  <si>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</si>
  <si>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</si>
  <si>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</si>
  <si>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</si>
  <si>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Descrição</t>
  </si>
  <si>
    <t>INSTALAÇÕES ELÉTRICAS</t>
  </si>
  <si>
    <t>PINTURAS</t>
  </si>
  <si>
    <t>TOTAL MÊS</t>
  </si>
  <si>
    <t>% item</t>
  </si>
  <si>
    <t>% geral</t>
  </si>
  <si>
    <t>APLICAÇÃO MANUAL DE TINTA LÁTEX ACRÍLICA EM PAREDE EXTERNAS DE CASAS, DUAS DEMÃOS. AF_11/2016</t>
  </si>
  <si>
    <t>Data: 09 de Junho de 2017</t>
  </si>
  <si>
    <t>LIMPEZA DE SUPERFICIES COM JATO DE ALTA PRESSAO DE AR E AGUA</t>
  </si>
  <si>
    <t>PONTO DE UTILIZAÇÃO DE EQUIPAMENTOS ELÉTRICOS, RESIDENCIAL, INCLUINDO SUPORTE E PLACA, CAIXA ELÉTRICA, ELETRODUTO, CABO, RASGO, QUEBRA E CHUMBAMENTO. AF_01/2016</t>
  </si>
  <si>
    <t>LAMPADA LED TIPO DICROICA BIVOLT, LUZ BRANCA, 5 W (BASE GU10)</t>
  </si>
  <si>
    <t>APLICAÇÃO MANUAL DE PINTURA COM TINTA LÁTEX ACRÍLICA EM PAREDES, DUAS DEMÃOS. AF_06/2014</t>
  </si>
  <si>
    <t>SABONETEIRA PLASTICA TIPO DISPENSER PARA SABONETE LIQUIDO COM RESERVATORIO 800 A 1500 ML</t>
  </si>
  <si>
    <t>TOALHEIRO PLASTICO TIPO DISPENSER PARA PAPEL TOALHA INTERFOLHADO</t>
  </si>
  <si>
    <t>1 - PISO INTERNO (PALCO,PLATÉIA,RAMPAS E CIRCULAÇÃO)</t>
  </si>
  <si>
    <t>ECO PRIM GRIP MAPEI - IMPERMEABILIZAÇÃO</t>
  </si>
  <si>
    <t>PLANISEAL BS FAST BICOMPONENTE MAPEI - IMPERMEABILIZAÇÃO</t>
  </si>
  <si>
    <t>1.3</t>
  </si>
  <si>
    <t>1.4</t>
  </si>
  <si>
    <t>PISO VINILICO SEMIFLEXIVEL PADRAO LISO, ESPESSURA 3,2MM, FIXADO COM COLA, INCLUSIVE CANTONEIRA DE GRAU E RODAPÉ DE ACABAMENTO</t>
  </si>
  <si>
    <t>73806/1</t>
  </si>
  <si>
    <t>72186</t>
  </si>
  <si>
    <t>88489</t>
  </si>
  <si>
    <t>95626</t>
  </si>
  <si>
    <t>2 - PISO EXTERNO</t>
  </si>
  <si>
    <t>RODAPÉ CERÂMICO 7cm</t>
  </si>
  <si>
    <t>PISO CERÂMICO ANTIDERRAPANTE ASSENT. C/ ARGAMASSA C-III PISO SOBRE PISO C/ REJUNTE</t>
  </si>
  <si>
    <t>93043</t>
  </si>
  <si>
    <t>LÂMPADA LED 10 W BIVOLT BRANCA, 2X18 FORMATO TRADICIONAL (BASE E27) - FORNECIMENTO E INSTALAÇÃO</t>
  </si>
  <si>
    <t>FECHOS DE SOBREPOR METÁLICO PARA PORTAS BWC.</t>
  </si>
  <si>
    <t>FAIXA ADESIVA P/ PORTA DE VIDRO, LARGURA DE 12cm</t>
  </si>
  <si>
    <t>REVISÃO PARA FUNCIONAMENTO DE CORTINAS DO PALCO (MOTOR)</t>
  </si>
  <si>
    <t>REVISÃO DE EXAUSTORES EÓLICOS (GOTEIRAS)</t>
  </si>
  <si>
    <t>Para: MUNICÍPIO DE IBEMA</t>
  </si>
  <si>
    <t>Obra: REFORMA CENTRO CULTURAL</t>
  </si>
  <si>
    <t>Endereço: Rua Lino Beno Lenz</t>
  </si>
  <si>
    <t>Area total da construção: 699,28 m²</t>
  </si>
  <si>
    <t>3 - INSTALAÇÕES ELÉTRICAS</t>
  </si>
  <si>
    <t>4- PINTURAS</t>
  </si>
  <si>
    <t>5- APARELHOS PARA BWC E REVISÕES</t>
  </si>
  <si>
    <t>PISO INTERNO</t>
  </si>
  <si>
    <t>PISO EXTERNO</t>
  </si>
  <si>
    <t>APARELHOS B.W.C. E REVISÕES</t>
  </si>
  <si>
    <t>P. Unit.+ BDI 25%</t>
  </si>
  <si>
    <t>P. Total+BDI 25%</t>
  </si>
  <si>
    <t>(CENTO E DEZ MIL REAIS)  INCLUSO BDI DE 25%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</si>
</sst>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u val="singleAccounting"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44" fontId="4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/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4" fontId="6" fillId="0" borderId="1" xfId="2" applyFont="1" applyBorder="1" applyAlignment="1">
      <alignment horizontal="center"/>
    </xf>
    <xf numFmtId="44" fontId="4" fillId="0" borderId="1" xfId="2" applyFont="1" applyBorder="1"/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6" fillId="0" borderId="0" xfId="0" applyFont="1"/>
    <xf numFmtId="0" fontId="10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12" xfId="0" applyFont="1" applyBorder="1"/>
    <xf numFmtId="0" fontId="7" fillId="0" borderId="0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3" fontId="11" fillId="0" borderId="1" xfId="1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4" fontId="12" fillId="0" borderId="0" xfId="2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44" fontId="19" fillId="0" borderId="0" xfId="2" applyFont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4" fontId="12" fillId="0" borderId="0" xfId="2" applyFont="1" applyBorder="1" applyAlignment="1">
      <alignment horizontal="center" vertical="center"/>
    </xf>
    <xf numFmtId="0" fontId="12" fillId="0" borderId="0" xfId="0" applyFont="1"/>
    <xf numFmtId="44" fontId="18" fillId="0" borderId="0" xfId="2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9" fontId="5" fillId="0" borderId="1" xfId="0" applyNumberFormat="1" applyFont="1" applyBorder="1" applyAlignment="1">
      <alignment horizontal="center"/>
    </xf>
    <xf numFmtId="44" fontId="5" fillId="0" borderId="1" xfId="2" applyFont="1" applyBorder="1"/>
    <xf numFmtId="10" fontId="5" fillId="0" borderId="1" xfId="0" applyNumberFormat="1" applyFont="1" applyBorder="1" applyAlignment="1">
      <alignment horizontal="center"/>
    </xf>
    <xf numFmtId="44" fontId="7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</xf>
    <xf numFmtId="43" fontId="15" fillId="0" borderId="1" xfId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65" fontId="13" fillId="0" borderId="10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/>
    </xf>
    <xf numFmtId="0" fontId="10" fillId="0" borderId="0" xfId="0" applyFont="1" applyFill="1"/>
    <xf numFmtId="165" fontId="17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/>
    <xf numFmtId="164" fontId="10" fillId="0" borderId="0" xfId="0" applyNumberFormat="1" applyFont="1" applyFill="1"/>
    <xf numFmtId="165" fontId="13" fillId="0" borderId="4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3" fontId="15" fillId="0" borderId="1" xfId="1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center" vertical="center" wrapText="1"/>
    </xf>
    <xf numFmtId="43" fontId="15" fillId="0" borderId="1" xfId="1" applyFont="1" applyFill="1" applyBorder="1" applyAlignment="1">
      <alignment horizontal="right" vertical="center"/>
    </xf>
    <xf numFmtId="43" fontId="11" fillId="0" borderId="10" xfId="1" applyFont="1" applyFill="1" applyBorder="1" applyAlignment="1">
      <alignment horizontal="center" vertical="center"/>
    </xf>
    <xf numFmtId="43" fontId="15" fillId="0" borderId="10" xfId="1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43" fontId="19" fillId="0" borderId="0" xfId="1" applyFont="1" applyAlignment="1">
      <alignment horizontal="center" vertical="center"/>
    </xf>
    <xf numFmtId="43" fontId="12" fillId="0" borderId="0" xfId="1" applyFont="1" applyBorder="1" applyAlignment="1">
      <alignment horizontal="center" vertical="center"/>
    </xf>
    <xf numFmtId="43" fontId="18" fillId="0" borderId="0" xfId="1" applyFont="1" applyBorder="1" applyAlignment="1">
      <alignment horizontal="center" vertical="center"/>
    </xf>
    <xf numFmtId="43" fontId="11" fillId="0" borderId="10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49" fontId="16" fillId="0" borderId="10" xfId="0" applyNumberFormat="1" applyFont="1" applyFill="1" applyBorder="1" applyAlignment="1" applyProtection="1">
      <alignment horizontal="center" vertical="center"/>
    </xf>
    <xf numFmtId="49" fontId="16" fillId="0" borderId="9" xfId="0" applyNumberFormat="1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</xf>
    <xf numFmtId="0" fontId="16" fillId="0" borderId="9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0"/>
  <sheetViews>
    <sheetView tabSelected="1" view="pageLayout" topLeftCell="A4" workbookViewId="0">
      <selection activeCell="A36" sqref="A36:K36"/>
    </sheetView>
  </sheetViews>
  <sheetFormatPr defaultRowHeight="12"/>
  <cols>
    <col min="1" max="1" width="7" style="34" customWidth="1"/>
    <col min="2" max="2" width="4" style="34" bestFit="1" customWidth="1"/>
    <col min="3" max="3" width="49" style="35" customWidth="1"/>
    <col min="4" max="4" width="3.42578125" style="36" customWidth="1"/>
    <col min="5" max="5" width="6.140625" style="37" bestFit="1" customWidth="1"/>
    <col min="6" max="6" width="6.5703125" style="38" customWidth="1"/>
    <col min="7" max="7" width="6.85546875" style="37" customWidth="1"/>
    <col min="8" max="8" width="9" style="37" customWidth="1"/>
    <col min="9" max="9" width="9.85546875" style="37" bestFit="1" customWidth="1"/>
    <col min="10" max="10" width="8" style="31" bestFit="1" customWidth="1"/>
    <col min="11" max="11" width="7.42578125" style="33" bestFit="1" customWidth="1"/>
    <col min="12" max="16384" width="9.140625" style="16"/>
  </cols>
  <sheetData>
    <row r="1" spans="1:11">
      <c r="A1" s="94" t="s">
        <v>73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4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1">
      <c r="A3" s="94" t="s">
        <v>75</v>
      </c>
      <c r="B3" s="95"/>
      <c r="C3" s="95"/>
      <c r="D3" s="95"/>
      <c r="E3" s="95"/>
      <c r="F3" s="95"/>
      <c r="G3" s="95"/>
      <c r="H3" s="95"/>
      <c r="I3" s="95"/>
      <c r="J3" s="95"/>
      <c r="K3" s="96"/>
    </row>
    <row r="4" spans="1:11">
      <c r="A4" s="94" t="s">
        <v>76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>
      <c r="A5" s="94" t="s">
        <v>47</v>
      </c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s="17" customFormat="1" ht="24.75">
      <c r="A6" s="24" t="s">
        <v>19</v>
      </c>
      <c r="B6" s="25" t="s">
        <v>0</v>
      </c>
      <c r="C6" s="26" t="s">
        <v>40</v>
      </c>
      <c r="D6" s="25" t="s">
        <v>3</v>
      </c>
      <c r="E6" s="27" t="s">
        <v>16</v>
      </c>
      <c r="F6" s="28" t="s">
        <v>1</v>
      </c>
      <c r="G6" s="89" t="s">
        <v>83</v>
      </c>
      <c r="H6" s="27" t="s">
        <v>2</v>
      </c>
      <c r="I6" s="88" t="s">
        <v>84</v>
      </c>
      <c r="J6" s="29" t="s">
        <v>44</v>
      </c>
      <c r="K6" s="30" t="s">
        <v>45</v>
      </c>
    </row>
    <row r="7" spans="1:11" s="18" customFormat="1">
      <c r="A7" s="107"/>
      <c r="B7" s="108"/>
      <c r="C7" s="109" t="s">
        <v>54</v>
      </c>
      <c r="D7" s="110"/>
      <c r="E7" s="110"/>
      <c r="F7" s="110"/>
      <c r="G7" s="110"/>
      <c r="H7" s="110"/>
      <c r="I7" s="111"/>
      <c r="J7" s="31"/>
      <c r="K7" s="32"/>
    </row>
    <row r="8" spans="1:11" s="61" customFormat="1">
      <c r="A8" s="78" t="s">
        <v>60</v>
      </c>
      <c r="B8" s="56" t="s">
        <v>14</v>
      </c>
      <c r="C8" s="57" t="s">
        <v>48</v>
      </c>
      <c r="D8" s="56" t="s">
        <v>12</v>
      </c>
      <c r="E8" s="58">
        <v>328.65</v>
      </c>
      <c r="F8" s="77">
        <v>1.65</v>
      </c>
      <c r="G8" s="58">
        <f t="shared" ref="G8:G11" si="0">F8*1.25</f>
        <v>2.0625</v>
      </c>
      <c r="H8" s="58">
        <f>E8*F8</f>
        <v>542.27249999999992</v>
      </c>
      <c r="I8" s="81">
        <f>E8*G8</f>
        <v>677.84062499999993</v>
      </c>
      <c r="J8" s="59">
        <f>I8*100%/$I$12</f>
        <v>1.0856691669956571E-2</v>
      </c>
      <c r="K8" s="60">
        <f>I8*100%/$I$35</f>
        <v>6.1621874649875705E-3</v>
      </c>
    </row>
    <row r="9" spans="1:11" s="61" customFormat="1" ht="16.5">
      <c r="A9" s="78" t="s">
        <v>20</v>
      </c>
      <c r="B9" s="56" t="s">
        <v>15</v>
      </c>
      <c r="C9" s="57" t="s">
        <v>56</v>
      </c>
      <c r="D9" s="56" t="s">
        <v>12</v>
      </c>
      <c r="E9" s="58">
        <v>328.65</v>
      </c>
      <c r="F9" s="77">
        <v>29.15</v>
      </c>
      <c r="G9" s="58">
        <f t="shared" si="0"/>
        <v>36.4375</v>
      </c>
      <c r="H9" s="58">
        <f>E9*F9</f>
        <v>9580.1474999999991</v>
      </c>
      <c r="I9" s="81">
        <f t="shared" ref="I9:I10" si="1">E9*G9</f>
        <v>11975.184374999999</v>
      </c>
      <c r="J9" s="59">
        <f t="shared" ref="J9:J11" si="2">I9*100%/$I$12</f>
        <v>0.19180155283589945</v>
      </c>
      <c r="K9" s="60">
        <f t="shared" ref="K9:K10" si="3">I9*100%/$I$35</f>
        <v>0.10886531188144707</v>
      </c>
    </row>
    <row r="10" spans="1:11" s="61" customFormat="1" ht="16.5">
      <c r="A10" s="78" t="s">
        <v>20</v>
      </c>
      <c r="B10" s="56" t="s">
        <v>57</v>
      </c>
      <c r="C10" s="57" t="s">
        <v>55</v>
      </c>
      <c r="D10" s="56" t="s">
        <v>12</v>
      </c>
      <c r="E10" s="58">
        <v>328.65</v>
      </c>
      <c r="F10" s="77">
        <v>9.26</v>
      </c>
      <c r="G10" s="58">
        <f t="shared" si="0"/>
        <v>11.574999999999999</v>
      </c>
      <c r="H10" s="58">
        <f>E10*F10</f>
        <v>3043.2989999999995</v>
      </c>
      <c r="I10" s="81">
        <f t="shared" si="1"/>
        <v>3804.1237499999993</v>
      </c>
      <c r="J10" s="59">
        <f t="shared" si="2"/>
        <v>6.0929069614422939E-2</v>
      </c>
      <c r="K10" s="60">
        <f t="shared" si="3"/>
        <v>3.4582942985324182E-2</v>
      </c>
    </row>
    <row r="11" spans="1:11" s="63" customFormat="1" ht="16.5">
      <c r="A11" s="78" t="s">
        <v>61</v>
      </c>
      <c r="B11" s="56" t="s">
        <v>58</v>
      </c>
      <c r="C11" s="57" t="s">
        <v>59</v>
      </c>
      <c r="D11" s="62" t="s">
        <v>12</v>
      </c>
      <c r="E11" s="58">
        <v>328.65</v>
      </c>
      <c r="F11" s="79">
        <v>111.92</v>
      </c>
      <c r="G11" s="58">
        <f t="shared" si="0"/>
        <v>139.9</v>
      </c>
      <c r="H11" s="58">
        <f t="shared" ref="H11" si="4">E11*F11</f>
        <v>36782.508000000002</v>
      </c>
      <c r="I11" s="81">
        <f t="shared" ref="I11" si="5">E11*G11</f>
        <v>45978.135000000002</v>
      </c>
      <c r="J11" s="59">
        <f t="shared" si="2"/>
        <v>0.73641268587972097</v>
      </c>
      <c r="K11" s="60">
        <f>I11*100%/$I$35</f>
        <v>0.41798304307964179</v>
      </c>
    </row>
    <row r="12" spans="1:11" s="63" customFormat="1">
      <c r="A12" s="102"/>
      <c r="B12" s="103"/>
      <c r="C12" s="104" t="s">
        <v>24</v>
      </c>
      <c r="D12" s="105"/>
      <c r="E12" s="105"/>
      <c r="F12" s="105"/>
      <c r="G12" s="105"/>
      <c r="H12" s="106"/>
      <c r="I12" s="80">
        <f>SUM(I8:I11)</f>
        <v>62435.283750000002</v>
      </c>
      <c r="J12" s="64">
        <f>SUM(J8:J11)</f>
        <v>1</v>
      </c>
      <c r="K12" s="65">
        <f>I12*100%/$I$35</f>
        <v>0.56759348541140064</v>
      </c>
    </row>
    <row r="13" spans="1:11" s="63" customFormat="1">
      <c r="A13" s="112"/>
      <c r="B13" s="113"/>
      <c r="C13" s="109" t="s">
        <v>64</v>
      </c>
      <c r="D13" s="110"/>
      <c r="E13" s="110"/>
      <c r="F13" s="110"/>
      <c r="G13" s="110"/>
      <c r="H13" s="110"/>
      <c r="I13" s="111"/>
      <c r="J13" s="59"/>
      <c r="K13" s="60"/>
    </row>
    <row r="14" spans="1:11" s="63" customFormat="1">
      <c r="A14" s="78" t="s">
        <v>60</v>
      </c>
      <c r="B14" s="56" t="s">
        <v>21</v>
      </c>
      <c r="C14" s="57" t="s">
        <v>48</v>
      </c>
      <c r="D14" s="56" t="s">
        <v>12</v>
      </c>
      <c r="E14" s="58">
        <v>148.55000000000001</v>
      </c>
      <c r="F14" s="77">
        <v>1.82</v>
      </c>
      <c r="G14" s="58">
        <f>F14*1.25</f>
        <v>2.2749999999999999</v>
      </c>
      <c r="H14" s="58">
        <f>E14*F14</f>
        <v>270.36100000000005</v>
      </c>
      <c r="I14" s="81">
        <f>E14*G14</f>
        <v>337.95125000000002</v>
      </c>
      <c r="J14" s="59">
        <f>I14*100%/I17</f>
        <v>2.3915501351257095E-2</v>
      </c>
      <c r="K14" s="60">
        <f>I14*100%/$I$35</f>
        <v>3.0722840734529315E-3</v>
      </c>
    </row>
    <row r="15" spans="1:11" s="63" customFormat="1" ht="16.5">
      <c r="A15" s="78" t="s">
        <v>20</v>
      </c>
      <c r="B15" s="56" t="s">
        <v>22</v>
      </c>
      <c r="C15" s="57" t="s">
        <v>66</v>
      </c>
      <c r="D15" s="56" t="s">
        <v>12</v>
      </c>
      <c r="E15" s="58">
        <v>148.55000000000001</v>
      </c>
      <c r="F15" s="77">
        <v>71.150000000000006</v>
      </c>
      <c r="G15" s="58">
        <f t="shared" ref="G15:G16" si="6">F15*1.25</f>
        <v>88.9375</v>
      </c>
      <c r="H15" s="58">
        <f>E15*F15</f>
        <v>10569.332500000002</v>
      </c>
      <c r="I15" s="81">
        <f>E15*G15</f>
        <v>13211.665625000001</v>
      </c>
      <c r="J15" s="59">
        <f>I15*100%/I17</f>
        <v>0.93493841820985846</v>
      </c>
      <c r="K15" s="60">
        <f>I15*100%/$I$35</f>
        <v>0.1201060504539429</v>
      </c>
    </row>
    <row r="16" spans="1:11" s="61" customFormat="1" ht="16.5">
      <c r="A16" s="78" t="s">
        <v>20</v>
      </c>
      <c r="B16" s="56" t="s">
        <v>23</v>
      </c>
      <c r="C16" s="57" t="s">
        <v>65</v>
      </c>
      <c r="D16" s="56" t="s">
        <v>13</v>
      </c>
      <c r="E16" s="58">
        <v>88.6</v>
      </c>
      <c r="F16" s="77">
        <v>5.25</v>
      </c>
      <c r="G16" s="58">
        <f t="shared" si="6"/>
        <v>6.5625</v>
      </c>
      <c r="H16" s="58">
        <f>E16*F16</f>
        <v>465.15</v>
      </c>
      <c r="I16" s="81">
        <f>E16*G16</f>
        <v>581.4375</v>
      </c>
      <c r="J16" s="59">
        <f>I16*100%/I17</f>
        <v>4.1146080438884444E-2</v>
      </c>
      <c r="K16" s="60">
        <f>I16*100%/$I$35</f>
        <v>5.2857954245125261E-3</v>
      </c>
    </row>
    <row r="17" spans="1:14" s="70" customFormat="1">
      <c r="A17" s="102"/>
      <c r="B17" s="103"/>
      <c r="C17" s="104" t="s">
        <v>25</v>
      </c>
      <c r="D17" s="105"/>
      <c r="E17" s="105"/>
      <c r="F17" s="105"/>
      <c r="G17" s="105"/>
      <c r="H17" s="106"/>
      <c r="I17" s="80">
        <f>SUM(I14:I16)</f>
        <v>14131.054375000002</v>
      </c>
      <c r="J17" s="69">
        <f>SUM(J14:J16)</f>
        <v>1</v>
      </c>
      <c r="K17" s="65">
        <f>I17*100%/$I$35</f>
        <v>0.12846412995190837</v>
      </c>
    </row>
    <row r="18" spans="1:14" s="63" customFormat="1">
      <c r="A18" s="112"/>
      <c r="B18" s="113"/>
      <c r="C18" s="109" t="s">
        <v>77</v>
      </c>
      <c r="D18" s="110"/>
      <c r="E18" s="110"/>
      <c r="F18" s="110"/>
      <c r="G18" s="110"/>
      <c r="H18" s="110"/>
      <c r="I18" s="111"/>
      <c r="J18" s="59"/>
      <c r="K18" s="60"/>
    </row>
    <row r="19" spans="1:14" s="67" customFormat="1" ht="24.75">
      <c r="A19" s="78">
        <v>93144</v>
      </c>
      <c r="B19" s="62" t="s">
        <v>29</v>
      </c>
      <c r="C19" s="57" t="s">
        <v>49</v>
      </c>
      <c r="D19" s="62" t="s">
        <v>18</v>
      </c>
      <c r="E19" s="66">
        <v>1</v>
      </c>
      <c r="F19" s="79">
        <v>126.75</v>
      </c>
      <c r="G19" s="58">
        <f>F19*1.25</f>
        <v>158.4375</v>
      </c>
      <c r="H19" s="66">
        <f>E19*F19</f>
        <v>126.75</v>
      </c>
      <c r="I19" s="82">
        <f>E19*G19</f>
        <v>158.4375</v>
      </c>
      <c r="J19" s="68">
        <f>I19*100%/I22</f>
        <v>0.14722109297868632</v>
      </c>
      <c r="K19" s="60">
        <f>I19*100%/$I$35</f>
        <v>1.440340900907154E-3</v>
      </c>
    </row>
    <row r="20" spans="1:14" s="67" customFormat="1">
      <c r="A20" s="78">
        <v>39388</v>
      </c>
      <c r="B20" s="62" t="s">
        <v>30</v>
      </c>
      <c r="C20" s="57" t="s">
        <v>50</v>
      </c>
      <c r="D20" s="62" t="s">
        <v>18</v>
      </c>
      <c r="E20" s="66">
        <v>10</v>
      </c>
      <c r="F20" s="79">
        <v>32.5</v>
      </c>
      <c r="G20" s="58">
        <f t="shared" ref="G20:G21" si="7">F20*1.25</f>
        <v>40.625</v>
      </c>
      <c r="H20" s="66">
        <f>E20*F20</f>
        <v>325</v>
      </c>
      <c r="I20" s="82">
        <f>E20*G20</f>
        <v>406.25</v>
      </c>
      <c r="J20" s="68">
        <f>I20*100%/$I$22</f>
        <v>0.37748998199663164</v>
      </c>
      <c r="K20" s="60">
        <f>I20*100%/$I$35</f>
        <v>3.6931817971978306E-3</v>
      </c>
    </row>
    <row r="21" spans="1:14" s="61" customFormat="1" ht="16.5">
      <c r="A21" s="78" t="s">
        <v>67</v>
      </c>
      <c r="B21" s="62" t="s">
        <v>31</v>
      </c>
      <c r="C21" s="57" t="s">
        <v>68</v>
      </c>
      <c r="D21" s="62" t="s">
        <v>18</v>
      </c>
      <c r="E21" s="58">
        <v>12</v>
      </c>
      <c r="F21" s="79">
        <v>34.1</v>
      </c>
      <c r="G21" s="58">
        <f t="shared" si="7"/>
        <v>42.625</v>
      </c>
      <c r="H21" s="58">
        <f>E21*F21</f>
        <v>409.20000000000005</v>
      </c>
      <c r="I21" s="81">
        <f>E21*G21</f>
        <v>511.5</v>
      </c>
      <c r="J21" s="68">
        <f>I21*100%/$I$22</f>
        <v>0.47528892502468206</v>
      </c>
      <c r="K21" s="60">
        <f>I21*100%/$I$35</f>
        <v>4.6499999735795453E-3</v>
      </c>
    </row>
    <row r="22" spans="1:14" s="63" customFormat="1">
      <c r="A22" s="102"/>
      <c r="B22" s="103"/>
      <c r="C22" s="104" t="s">
        <v>26</v>
      </c>
      <c r="D22" s="105"/>
      <c r="E22" s="105"/>
      <c r="F22" s="105"/>
      <c r="G22" s="105"/>
      <c r="H22" s="106"/>
      <c r="I22" s="80">
        <f>SUM(I19:I21)</f>
        <v>1076.1875</v>
      </c>
      <c r="J22" s="64">
        <f>SUM(J19:J21)</f>
        <v>1</v>
      </c>
      <c r="K22" s="65">
        <f>I22*100%/$I$35</f>
        <v>9.7835226716845303E-3</v>
      </c>
    </row>
    <row r="23" spans="1:14" s="63" customFormat="1">
      <c r="A23" s="112"/>
      <c r="B23" s="113"/>
      <c r="C23" s="109" t="s">
        <v>78</v>
      </c>
      <c r="D23" s="110"/>
      <c r="E23" s="110"/>
      <c r="F23" s="110"/>
      <c r="G23" s="110"/>
      <c r="H23" s="110"/>
      <c r="I23" s="111"/>
      <c r="J23" s="59"/>
      <c r="K23" s="60"/>
    </row>
    <row r="24" spans="1:14" s="61" customFormat="1" ht="16.5">
      <c r="A24" s="78" t="s">
        <v>62</v>
      </c>
      <c r="B24" s="62" t="s">
        <v>32</v>
      </c>
      <c r="C24" s="57" t="s">
        <v>51</v>
      </c>
      <c r="D24" s="56" t="s">
        <v>12</v>
      </c>
      <c r="E24" s="58">
        <v>1245.7</v>
      </c>
      <c r="F24" s="79">
        <v>10.95</v>
      </c>
      <c r="G24" s="58">
        <f>F24*1.25</f>
        <v>13.6875</v>
      </c>
      <c r="H24" s="58">
        <f>E24*F24</f>
        <v>13640.414999999999</v>
      </c>
      <c r="I24" s="81">
        <f t="shared" ref="I24" si="8">E24*G24</f>
        <v>17050.518749999999</v>
      </c>
      <c r="J24" s="68">
        <f>I24*100%/$I$26</f>
        <v>0.59807337663533455</v>
      </c>
      <c r="K24" s="60">
        <f>I24*100%/$I$35</f>
        <v>0.15500471502838228</v>
      </c>
    </row>
    <row r="25" spans="1:14" s="61" customFormat="1" ht="16.5">
      <c r="A25" s="78" t="s">
        <v>63</v>
      </c>
      <c r="B25" s="62" t="s">
        <v>33</v>
      </c>
      <c r="C25" s="57" t="s">
        <v>46</v>
      </c>
      <c r="D25" s="56" t="s">
        <v>12</v>
      </c>
      <c r="E25" s="58">
        <v>767.1</v>
      </c>
      <c r="F25" s="79">
        <v>11.95</v>
      </c>
      <c r="G25" s="58">
        <f>F25*1.25</f>
        <v>14.9375</v>
      </c>
      <c r="H25" s="58">
        <f t="shared" ref="H25" si="9">E25*F25</f>
        <v>9166.8449999999993</v>
      </c>
      <c r="I25" s="81">
        <f t="shared" ref="I25" si="10">E25*G25</f>
        <v>11458.55625</v>
      </c>
      <c r="J25" s="68">
        <f>I25*100%/$I$26</f>
        <v>0.4019266233646655</v>
      </c>
      <c r="K25" s="60">
        <f>I25*100%/$I$35</f>
        <v>0.10416869258995061</v>
      </c>
    </row>
    <row r="26" spans="1:14" s="63" customFormat="1">
      <c r="A26" s="102"/>
      <c r="B26" s="103"/>
      <c r="C26" s="104" t="s">
        <v>27</v>
      </c>
      <c r="D26" s="105"/>
      <c r="E26" s="105"/>
      <c r="F26" s="105"/>
      <c r="G26" s="105"/>
      <c r="H26" s="106"/>
      <c r="I26" s="80">
        <f>SUM(I24:I25)</f>
        <v>28509.074999999997</v>
      </c>
      <c r="J26" s="64">
        <f>SUM(J24:J25)</f>
        <v>1</v>
      </c>
      <c r="K26" s="65">
        <f>I26*100%/$I$35</f>
        <v>0.25917340761833291</v>
      </c>
    </row>
    <row r="27" spans="1:14" s="63" customFormat="1">
      <c r="A27" s="112"/>
      <c r="B27" s="113"/>
      <c r="C27" s="109" t="s">
        <v>79</v>
      </c>
      <c r="D27" s="110"/>
      <c r="E27" s="110"/>
      <c r="F27" s="110"/>
      <c r="G27" s="110"/>
      <c r="H27" s="110"/>
      <c r="I27" s="111"/>
      <c r="J27" s="59"/>
      <c r="K27" s="60"/>
    </row>
    <row r="28" spans="1:14" s="67" customFormat="1" ht="16.5">
      <c r="A28" s="78" t="s">
        <v>20</v>
      </c>
      <c r="B28" s="56" t="s">
        <v>34</v>
      </c>
      <c r="C28" s="57" t="s">
        <v>69</v>
      </c>
      <c r="D28" s="62" t="s">
        <v>18</v>
      </c>
      <c r="E28" s="66">
        <v>6</v>
      </c>
      <c r="F28" s="77">
        <v>10.87</v>
      </c>
      <c r="G28" s="58">
        <f>F28*1.25</f>
        <v>13.587499999999999</v>
      </c>
      <c r="H28" s="66">
        <f t="shared" ref="H28:H33" si="11">E28*F28</f>
        <v>65.22</v>
      </c>
      <c r="I28" s="82">
        <f t="shared" ref="I28:I33" si="12">E28*G28</f>
        <v>81.524999999999991</v>
      </c>
      <c r="J28" s="68">
        <f>I28*100%/$I$34</f>
        <v>2.1184128468974116E-2</v>
      </c>
      <c r="K28" s="60">
        <f>I28*100%/$I$35</f>
        <v>7.4113635942536153E-4</v>
      </c>
    </row>
    <row r="29" spans="1:14" s="67" customFormat="1" ht="16.5">
      <c r="A29" s="78">
        <v>11758</v>
      </c>
      <c r="B29" s="56" t="s">
        <v>35</v>
      </c>
      <c r="C29" s="57" t="s">
        <v>52</v>
      </c>
      <c r="D29" s="62" t="s">
        <v>18</v>
      </c>
      <c r="E29" s="66">
        <v>2</v>
      </c>
      <c r="F29" s="77">
        <v>50.2</v>
      </c>
      <c r="G29" s="58">
        <f t="shared" ref="G29:G33" si="13">F29*1.25</f>
        <v>62.75</v>
      </c>
      <c r="H29" s="66">
        <f t="shared" si="11"/>
        <v>100.4</v>
      </c>
      <c r="I29" s="82">
        <f t="shared" si="12"/>
        <v>125.5</v>
      </c>
      <c r="J29" s="68">
        <f t="shared" ref="J29:J33" si="14">I29*100%/$I$34</f>
        <v>3.2610955202161937E-2</v>
      </c>
      <c r="K29" s="60">
        <f>I29*100%/$I$35</f>
        <v>1.140909084426653E-3</v>
      </c>
      <c r="N29" s="71"/>
    </row>
    <row r="30" spans="1:14" s="67" customFormat="1">
      <c r="A30" s="78">
        <v>37401</v>
      </c>
      <c r="B30" s="56" t="s">
        <v>36</v>
      </c>
      <c r="C30" s="57" t="s">
        <v>53</v>
      </c>
      <c r="D30" s="62" t="s">
        <v>18</v>
      </c>
      <c r="E30" s="66">
        <v>2</v>
      </c>
      <c r="F30" s="77">
        <v>54.74</v>
      </c>
      <c r="G30" s="58">
        <f t="shared" si="13"/>
        <v>68.424999999999997</v>
      </c>
      <c r="H30" s="66">
        <f t="shared" si="11"/>
        <v>109.48</v>
      </c>
      <c r="I30" s="82">
        <f t="shared" si="12"/>
        <v>136.85</v>
      </c>
      <c r="J30" s="68">
        <f t="shared" si="14"/>
        <v>3.5560232824030764E-2</v>
      </c>
      <c r="K30" s="60">
        <f>I30*100%/$I$35</f>
        <v>1.2440909020222108E-3</v>
      </c>
    </row>
    <row r="31" spans="1:14" s="67" customFormat="1" ht="16.5">
      <c r="A31" s="78" t="s">
        <v>20</v>
      </c>
      <c r="B31" s="56" t="s">
        <v>37</v>
      </c>
      <c r="C31" s="57" t="s">
        <v>70</v>
      </c>
      <c r="D31" s="62" t="s">
        <v>13</v>
      </c>
      <c r="E31" s="66">
        <v>2</v>
      </c>
      <c r="F31" s="79">
        <v>28.66</v>
      </c>
      <c r="G31" s="58">
        <f t="shared" si="13"/>
        <v>35.825000000000003</v>
      </c>
      <c r="H31" s="66">
        <f t="shared" si="11"/>
        <v>57.32</v>
      </c>
      <c r="I31" s="82">
        <f t="shared" si="12"/>
        <v>71.650000000000006</v>
      </c>
      <c r="J31" s="68">
        <f t="shared" si="14"/>
        <v>1.8618127013823926E-2</v>
      </c>
      <c r="K31" s="60">
        <f t="shared" ref="K31:K33" si="15">I31*100%/$I$35</f>
        <v>6.5136363266270669E-4</v>
      </c>
    </row>
    <row r="32" spans="1:14" s="67" customFormat="1" ht="16.5">
      <c r="A32" s="78" t="s">
        <v>20</v>
      </c>
      <c r="B32" s="56" t="s">
        <v>38</v>
      </c>
      <c r="C32" s="57" t="s">
        <v>71</v>
      </c>
      <c r="D32" s="62" t="s">
        <v>18</v>
      </c>
      <c r="E32" s="66">
        <v>1</v>
      </c>
      <c r="F32" s="79">
        <v>1984.9</v>
      </c>
      <c r="G32" s="58">
        <f t="shared" si="13"/>
        <v>2481.125</v>
      </c>
      <c r="H32" s="66">
        <f t="shared" si="11"/>
        <v>1984.9</v>
      </c>
      <c r="I32" s="82">
        <f t="shared" si="12"/>
        <v>2481.125</v>
      </c>
      <c r="J32" s="68">
        <f t="shared" si="14"/>
        <v>0.64471598586425527</v>
      </c>
      <c r="K32" s="60">
        <f t="shared" si="15"/>
        <v>2.2555681690024535E-2</v>
      </c>
    </row>
    <row r="33" spans="1:57" s="67" customFormat="1" ht="16.5">
      <c r="A33" s="78" t="s">
        <v>20</v>
      </c>
      <c r="B33" s="56" t="s">
        <v>39</v>
      </c>
      <c r="C33" s="57" t="s">
        <v>72</v>
      </c>
      <c r="D33" s="62" t="s">
        <v>18</v>
      </c>
      <c r="E33" s="66">
        <v>6</v>
      </c>
      <c r="F33" s="79">
        <v>126.9</v>
      </c>
      <c r="G33" s="58">
        <f t="shared" si="13"/>
        <v>158.625</v>
      </c>
      <c r="H33" s="66">
        <f t="shared" si="11"/>
        <v>761.40000000000009</v>
      </c>
      <c r="I33" s="82">
        <f t="shared" si="12"/>
        <v>951.75</v>
      </c>
      <c r="J33" s="68">
        <f t="shared" si="14"/>
        <v>0.24731057062675396</v>
      </c>
      <c r="K33" s="60">
        <f t="shared" si="15"/>
        <v>8.6522726781120864E-3</v>
      </c>
    </row>
    <row r="34" spans="1:57" s="63" customFormat="1">
      <c r="A34" s="102"/>
      <c r="B34" s="103"/>
      <c r="C34" s="104" t="s">
        <v>28</v>
      </c>
      <c r="D34" s="105"/>
      <c r="E34" s="105"/>
      <c r="F34" s="105"/>
      <c r="G34" s="105"/>
      <c r="H34" s="106"/>
      <c r="I34" s="80">
        <f>SUM(I28:I33)</f>
        <v>3848.4</v>
      </c>
      <c r="J34" s="64">
        <f>SUM(J28:J33)</f>
        <v>1</v>
      </c>
      <c r="K34" s="65">
        <f>I34*100%/$I$35</f>
        <v>3.4985454346673557E-2</v>
      </c>
    </row>
    <row r="35" spans="1:57" s="61" customFormat="1">
      <c r="A35" s="99" t="s">
        <v>17</v>
      </c>
      <c r="B35" s="100"/>
      <c r="C35" s="100"/>
      <c r="D35" s="100"/>
      <c r="E35" s="100"/>
      <c r="F35" s="100"/>
      <c r="G35" s="101"/>
      <c r="H35" s="83">
        <f>SUM(H8:H34)</f>
        <v>88000.00049999998</v>
      </c>
      <c r="I35" s="84">
        <f>I12+I17+I22+I26+I34</f>
        <v>110000.000625</v>
      </c>
      <c r="J35" s="72"/>
      <c r="K35" s="73">
        <f>K34+K26+K22+K17+K12</f>
        <v>1</v>
      </c>
    </row>
    <row r="36" spans="1:57" s="61" customFormat="1">
      <c r="A36" s="93" t="s">
        <v>85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57">
      <c r="J37" s="39"/>
      <c r="K37" s="40"/>
    </row>
    <row r="38" spans="1:57">
      <c r="F38" s="41"/>
      <c r="G38" s="85"/>
      <c r="J38" s="42"/>
      <c r="K38" s="40"/>
      <c r="M38" s="21"/>
      <c r="N38" s="21"/>
      <c r="O38" s="21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57">
      <c r="B39" s="43"/>
      <c r="C39" s="44"/>
      <c r="D39" s="43"/>
      <c r="E39" s="43"/>
      <c r="F39" s="45"/>
      <c r="G39" s="86"/>
      <c r="H39" s="86"/>
      <c r="I39" s="86"/>
      <c r="J39" s="42"/>
      <c r="K39" s="4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>
      <c r="A40" s="46"/>
      <c r="B40" s="43"/>
      <c r="C40" s="44"/>
      <c r="D40" s="43"/>
      <c r="E40" s="43"/>
      <c r="F40" s="47"/>
      <c r="G40" s="87"/>
      <c r="H40" s="87"/>
      <c r="I40" s="87"/>
      <c r="J40" s="39"/>
      <c r="K40" s="4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19"/>
      <c r="AO40" s="19"/>
      <c r="AP40" s="19"/>
      <c r="AQ40" s="19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>
      <c r="A41" s="46"/>
      <c r="F41" s="47"/>
      <c r="G41" s="87"/>
      <c r="H41" s="87"/>
      <c r="I41" s="87"/>
      <c r="J41" s="39"/>
      <c r="K41" s="40"/>
    </row>
    <row r="42" spans="1:57">
      <c r="J42" s="39"/>
      <c r="K42" s="40"/>
    </row>
    <row r="43" spans="1:57">
      <c r="J43" s="39"/>
      <c r="K43" s="40"/>
    </row>
    <row r="44" spans="1:57">
      <c r="J44" s="39"/>
      <c r="K44" s="40"/>
    </row>
    <row r="45" spans="1:57">
      <c r="J45" s="39"/>
      <c r="K45" s="40"/>
    </row>
    <row r="46" spans="1:57">
      <c r="J46" s="39"/>
      <c r="K46" s="40"/>
    </row>
    <row r="47" spans="1:57">
      <c r="J47" s="40"/>
      <c r="K47" s="40"/>
    </row>
    <row r="48" spans="1:57">
      <c r="J48" s="40"/>
      <c r="K48" s="40"/>
    </row>
    <row r="49" spans="10:11">
      <c r="J49" s="40"/>
      <c r="K49" s="40"/>
    </row>
    <row r="50" spans="10:11">
      <c r="J50" s="40"/>
      <c r="K50" s="40"/>
    </row>
    <row r="51" spans="10:11">
      <c r="J51" s="40"/>
      <c r="K51" s="40"/>
    </row>
    <row r="52" spans="10:11">
      <c r="J52" s="40"/>
      <c r="K52" s="40"/>
    </row>
    <row r="53" spans="10:11">
      <c r="J53" s="40"/>
      <c r="K53" s="40"/>
    </row>
    <row r="54" spans="10:11">
      <c r="J54" s="40"/>
      <c r="K54" s="40"/>
    </row>
    <row r="55" spans="10:11">
      <c r="J55" s="40"/>
      <c r="K55" s="40"/>
    </row>
    <row r="56" spans="10:11">
      <c r="J56" s="40"/>
      <c r="K56" s="40"/>
    </row>
    <row r="57" spans="10:11">
      <c r="J57" s="40"/>
      <c r="K57" s="40"/>
    </row>
    <row r="58" spans="10:11">
      <c r="J58" s="40"/>
      <c r="K58" s="40"/>
    </row>
    <row r="59" spans="10:11">
      <c r="J59" s="40"/>
      <c r="K59" s="40"/>
    </row>
    <row r="60" spans="10:11">
      <c r="J60" s="40"/>
      <c r="K60" s="40"/>
    </row>
    <row r="61" spans="10:11">
      <c r="J61" s="40"/>
      <c r="K61" s="40"/>
    </row>
    <row r="62" spans="10:11">
      <c r="J62" s="40"/>
      <c r="K62" s="40"/>
    </row>
    <row r="63" spans="10:11">
      <c r="J63" s="40"/>
      <c r="K63" s="40"/>
    </row>
    <row r="64" spans="10:11">
      <c r="J64" s="40"/>
      <c r="K64" s="40"/>
    </row>
    <row r="65" spans="10:11">
      <c r="J65" s="40"/>
      <c r="K65" s="40"/>
    </row>
    <row r="66" spans="10:11">
      <c r="J66" s="40"/>
      <c r="K66" s="40"/>
    </row>
    <row r="67" spans="10:11">
      <c r="J67" s="40"/>
      <c r="K67" s="40"/>
    </row>
    <row r="68" spans="10:11">
      <c r="J68" s="40"/>
      <c r="K68" s="40"/>
    </row>
    <row r="69" spans="10:11">
      <c r="J69" s="40"/>
      <c r="K69" s="40"/>
    </row>
    <row r="70" spans="10:11">
      <c r="J70" s="40"/>
      <c r="K70" s="40"/>
    </row>
    <row r="71" spans="10:11">
      <c r="J71" s="40"/>
      <c r="K71" s="40"/>
    </row>
    <row r="72" spans="10:11">
      <c r="J72" s="40"/>
      <c r="K72" s="40"/>
    </row>
    <row r="73" spans="10:11">
      <c r="J73" s="40"/>
      <c r="K73" s="40"/>
    </row>
    <row r="74" spans="10:11">
      <c r="J74" s="40"/>
      <c r="K74" s="40"/>
    </row>
    <row r="75" spans="10:11">
      <c r="J75" s="40"/>
      <c r="K75" s="40"/>
    </row>
    <row r="76" spans="10:11">
      <c r="J76" s="40"/>
      <c r="K76" s="40"/>
    </row>
    <row r="77" spans="10:11">
      <c r="J77" s="40"/>
      <c r="K77" s="40"/>
    </row>
    <row r="78" spans="10:11">
      <c r="J78" s="40"/>
      <c r="K78" s="40"/>
    </row>
    <row r="79" spans="10:11">
      <c r="J79" s="40"/>
      <c r="K79" s="40"/>
    </row>
    <row r="80" spans="10:11">
      <c r="J80" s="40"/>
      <c r="K80" s="40"/>
    </row>
    <row r="81" spans="10:11">
      <c r="J81" s="40"/>
      <c r="K81" s="40"/>
    </row>
    <row r="82" spans="10:11">
      <c r="J82" s="40"/>
      <c r="K82" s="40"/>
    </row>
    <row r="83" spans="10:11">
      <c r="J83" s="40"/>
      <c r="K83" s="40"/>
    </row>
    <row r="84" spans="10:11">
      <c r="J84" s="40"/>
      <c r="K84" s="40"/>
    </row>
    <row r="85" spans="10:11">
      <c r="J85" s="40"/>
      <c r="K85" s="40"/>
    </row>
    <row r="86" spans="10:11">
      <c r="J86" s="40"/>
      <c r="K86" s="40"/>
    </row>
    <row r="87" spans="10:11">
      <c r="J87" s="40"/>
      <c r="K87" s="40"/>
    </row>
    <row r="88" spans="10:11">
      <c r="J88" s="40"/>
      <c r="K88" s="40"/>
    </row>
    <row r="89" spans="10:11">
      <c r="J89" s="40"/>
      <c r="K89" s="40"/>
    </row>
    <row r="90" spans="10:11">
      <c r="J90" s="40"/>
      <c r="K90" s="40"/>
    </row>
    <row r="91" spans="10:11">
      <c r="J91" s="40"/>
      <c r="K91" s="40"/>
    </row>
    <row r="92" spans="10:11">
      <c r="J92" s="40"/>
      <c r="K92" s="40"/>
    </row>
    <row r="93" spans="10:11">
      <c r="J93" s="40"/>
      <c r="K93" s="40"/>
    </row>
    <row r="94" spans="10:11">
      <c r="J94" s="40"/>
      <c r="K94" s="40"/>
    </row>
    <row r="95" spans="10:11">
      <c r="J95" s="40"/>
      <c r="K95" s="40"/>
    </row>
    <row r="96" spans="10:11">
      <c r="J96" s="40"/>
      <c r="K96" s="40"/>
    </row>
    <row r="97" spans="10:11">
      <c r="J97" s="40"/>
      <c r="K97" s="40"/>
    </row>
    <row r="98" spans="10:11">
      <c r="J98" s="40"/>
      <c r="K98" s="40"/>
    </row>
    <row r="99" spans="10:11">
      <c r="J99" s="40"/>
      <c r="K99" s="40"/>
    </row>
    <row r="100" spans="10:11">
      <c r="J100" s="40"/>
      <c r="K100" s="40"/>
    </row>
    <row r="101" spans="10:11">
      <c r="J101" s="40"/>
      <c r="K101" s="40"/>
    </row>
    <row r="102" spans="10:11">
      <c r="J102" s="40"/>
      <c r="K102" s="40"/>
    </row>
    <row r="103" spans="10:11">
      <c r="J103" s="40"/>
      <c r="K103" s="40"/>
    </row>
    <row r="104" spans="10:11">
      <c r="J104" s="40"/>
      <c r="K104" s="40"/>
    </row>
    <row r="105" spans="10:11">
      <c r="J105" s="40"/>
      <c r="K105" s="40"/>
    </row>
    <row r="106" spans="10:11">
      <c r="J106" s="40"/>
      <c r="K106" s="40"/>
    </row>
    <row r="107" spans="10:11">
      <c r="J107" s="40"/>
      <c r="K107" s="40"/>
    </row>
    <row r="108" spans="10:11">
      <c r="J108" s="40"/>
      <c r="K108" s="40"/>
    </row>
    <row r="109" spans="10:11">
      <c r="J109" s="40"/>
      <c r="K109" s="40"/>
    </row>
    <row r="110" spans="10:11">
      <c r="J110" s="40"/>
      <c r="K110" s="40"/>
    </row>
    <row r="111" spans="10:11">
      <c r="J111" s="40"/>
      <c r="K111" s="40"/>
    </row>
    <row r="112" spans="10:11">
      <c r="J112" s="40"/>
      <c r="K112" s="40"/>
    </row>
    <row r="113" spans="10:11">
      <c r="J113" s="40"/>
      <c r="K113" s="40"/>
    </row>
    <row r="114" spans="10:11">
      <c r="J114" s="40"/>
      <c r="K114" s="40"/>
    </row>
    <row r="115" spans="10:11">
      <c r="J115" s="40"/>
      <c r="K115" s="40"/>
    </row>
    <row r="116" spans="10:11">
      <c r="J116" s="40"/>
      <c r="K116" s="40"/>
    </row>
    <row r="117" spans="10:11">
      <c r="J117" s="40"/>
      <c r="K117" s="40"/>
    </row>
    <row r="118" spans="10:11">
      <c r="J118" s="40"/>
      <c r="K118" s="40"/>
    </row>
    <row r="119" spans="10:11">
      <c r="J119" s="40"/>
      <c r="K119" s="40"/>
    </row>
    <row r="120" spans="10:11">
      <c r="J120" s="40"/>
      <c r="K120" s="40"/>
    </row>
    <row r="121" spans="10:11">
      <c r="J121" s="40"/>
      <c r="K121" s="40"/>
    </row>
    <row r="122" spans="10:11">
      <c r="J122" s="40"/>
      <c r="K122" s="40"/>
    </row>
    <row r="123" spans="10:11">
      <c r="J123" s="40"/>
      <c r="K123" s="40"/>
    </row>
    <row r="124" spans="10:11">
      <c r="J124" s="40"/>
      <c r="K124" s="40"/>
    </row>
    <row r="125" spans="10:11">
      <c r="J125" s="40"/>
      <c r="K125" s="40"/>
    </row>
    <row r="126" spans="10:11">
      <c r="J126" s="40"/>
      <c r="K126" s="40"/>
    </row>
    <row r="127" spans="10:11">
      <c r="J127" s="40"/>
      <c r="K127" s="40"/>
    </row>
    <row r="128" spans="10:11">
      <c r="J128" s="40"/>
      <c r="K128" s="40"/>
    </row>
    <row r="129" spans="10:11">
      <c r="J129" s="40"/>
      <c r="K129" s="40"/>
    </row>
    <row r="130" spans="10:11">
      <c r="J130" s="40"/>
      <c r="K130" s="40"/>
    </row>
    <row r="131" spans="10:11">
      <c r="J131" s="40"/>
      <c r="K131" s="40"/>
    </row>
    <row r="132" spans="10:11">
      <c r="J132" s="40"/>
      <c r="K132" s="40"/>
    </row>
    <row r="133" spans="10:11">
      <c r="J133" s="40"/>
      <c r="K133" s="40"/>
    </row>
    <row r="134" spans="10:11">
      <c r="J134" s="40"/>
      <c r="K134" s="40"/>
    </row>
    <row r="135" spans="10:11">
      <c r="J135" s="40"/>
      <c r="K135" s="40"/>
    </row>
    <row r="136" spans="10:11">
      <c r="J136" s="40"/>
      <c r="K136" s="40"/>
    </row>
    <row r="137" spans="10:11">
      <c r="J137" s="40"/>
      <c r="K137" s="40"/>
    </row>
    <row r="138" spans="10:11">
      <c r="J138" s="40"/>
      <c r="K138" s="40"/>
    </row>
    <row r="139" spans="10:11">
      <c r="J139" s="40"/>
      <c r="K139" s="40"/>
    </row>
    <row r="140" spans="10:11">
      <c r="J140" s="40"/>
      <c r="K140" s="40"/>
    </row>
    <row r="141" spans="10:11">
      <c r="J141" s="40"/>
      <c r="K141" s="40"/>
    </row>
    <row r="142" spans="10:11">
      <c r="J142" s="40"/>
      <c r="K142" s="40"/>
    </row>
    <row r="143" spans="10:11">
      <c r="J143" s="40"/>
      <c r="K143" s="40"/>
    </row>
    <row r="144" spans="10:11">
      <c r="J144" s="40"/>
      <c r="K144" s="40"/>
    </row>
    <row r="145" spans="10:11">
      <c r="J145" s="40"/>
      <c r="K145" s="40"/>
    </row>
    <row r="146" spans="10:11">
      <c r="J146" s="40"/>
      <c r="K146" s="40"/>
    </row>
    <row r="147" spans="10:11">
      <c r="J147" s="40"/>
      <c r="K147" s="40"/>
    </row>
    <row r="148" spans="10:11">
      <c r="J148" s="40"/>
      <c r="K148" s="40"/>
    </row>
    <row r="149" spans="10:11">
      <c r="J149" s="40"/>
      <c r="K149" s="40"/>
    </row>
    <row r="150" spans="10:11">
      <c r="J150" s="40"/>
      <c r="K150" s="40"/>
    </row>
    <row r="151" spans="10:11">
      <c r="J151" s="40"/>
      <c r="K151" s="40"/>
    </row>
    <row r="152" spans="10:11">
      <c r="J152" s="40"/>
      <c r="K152" s="40"/>
    </row>
    <row r="153" spans="10:11">
      <c r="J153" s="40"/>
      <c r="K153" s="40"/>
    </row>
    <row r="154" spans="10:11">
      <c r="J154" s="40"/>
      <c r="K154" s="40"/>
    </row>
    <row r="155" spans="10:11">
      <c r="J155" s="40"/>
      <c r="K155" s="40"/>
    </row>
    <row r="156" spans="10:11">
      <c r="J156" s="40"/>
      <c r="K156" s="40"/>
    </row>
    <row r="157" spans="10:11">
      <c r="J157" s="40"/>
      <c r="K157" s="40"/>
    </row>
    <row r="158" spans="10:11">
      <c r="J158" s="40"/>
      <c r="K158" s="40"/>
    </row>
    <row r="159" spans="10:11">
      <c r="J159" s="40"/>
      <c r="K159" s="40"/>
    </row>
    <row r="160" spans="10:11">
      <c r="J160" s="40"/>
      <c r="K160" s="40"/>
    </row>
    <row r="161" spans="10:11">
      <c r="J161" s="40"/>
      <c r="K161" s="40"/>
    </row>
    <row r="162" spans="10:11">
      <c r="J162" s="40"/>
      <c r="K162" s="40"/>
    </row>
    <row r="163" spans="10:11">
      <c r="J163" s="40"/>
      <c r="K163" s="40"/>
    </row>
    <row r="164" spans="10:11">
      <c r="J164" s="40"/>
      <c r="K164" s="40"/>
    </row>
    <row r="165" spans="10:11">
      <c r="J165" s="40"/>
      <c r="K165" s="40"/>
    </row>
    <row r="166" spans="10:11">
      <c r="J166" s="40"/>
      <c r="K166" s="40"/>
    </row>
    <row r="167" spans="10:11">
      <c r="J167" s="40"/>
      <c r="K167" s="40"/>
    </row>
    <row r="168" spans="10:11">
      <c r="J168" s="40"/>
      <c r="K168" s="40"/>
    </row>
    <row r="169" spans="10:11">
      <c r="J169" s="40"/>
      <c r="K169" s="40"/>
    </row>
    <row r="170" spans="10:11">
      <c r="J170" s="40"/>
      <c r="K170" s="40"/>
    </row>
    <row r="171" spans="10:11">
      <c r="J171" s="40"/>
      <c r="K171" s="40"/>
    </row>
    <row r="172" spans="10:11">
      <c r="J172" s="40"/>
      <c r="K172" s="40"/>
    </row>
    <row r="173" spans="10:11">
      <c r="J173" s="40"/>
      <c r="K173" s="40"/>
    </row>
    <row r="174" spans="10:11">
      <c r="J174" s="40"/>
      <c r="K174" s="40"/>
    </row>
    <row r="175" spans="10:11">
      <c r="J175" s="40"/>
      <c r="K175" s="40"/>
    </row>
    <row r="176" spans="10:11">
      <c r="J176" s="40"/>
      <c r="K176" s="40"/>
    </row>
    <row r="177" spans="10:11">
      <c r="J177" s="40"/>
      <c r="K177" s="40"/>
    </row>
    <row r="178" spans="10:11">
      <c r="J178" s="40"/>
      <c r="K178" s="40"/>
    </row>
    <row r="179" spans="10:11">
      <c r="J179" s="40"/>
      <c r="K179" s="48"/>
    </row>
    <row r="180" spans="10:11">
      <c r="J180" s="40"/>
    </row>
    <row r="181" spans="10:11">
      <c r="J181" s="40"/>
    </row>
    <row r="182" spans="10:11">
      <c r="J182" s="40"/>
    </row>
    <row r="183" spans="10:11">
      <c r="J183" s="40"/>
    </row>
    <row r="184" spans="10:11">
      <c r="J184" s="40"/>
    </row>
    <row r="185" spans="10:11">
      <c r="J185" s="40"/>
    </row>
    <row r="186" spans="10:11">
      <c r="J186" s="40"/>
    </row>
    <row r="187" spans="10:11">
      <c r="J187" s="40"/>
    </row>
    <row r="188" spans="10:11">
      <c r="J188" s="40"/>
    </row>
    <row r="189" spans="10:11">
      <c r="J189" s="40"/>
    </row>
    <row r="190" spans="10:11">
      <c r="J190" s="40"/>
    </row>
    <row r="191" spans="10:11">
      <c r="J191" s="40"/>
    </row>
    <row r="192" spans="10:11">
      <c r="J192" s="40"/>
    </row>
    <row r="193" spans="10:10">
      <c r="J193" s="40"/>
    </row>
    <row r="194" spans="10:10">
      <c r="J194" s="40"/>
    </row>
    <row r="195" spans="10:10">
      <c r="J195" s="40"/>
    </row>
    <row r="196" spans="10:10">
      <c r="J196" s="40"/>
    </row>
    <row r="197" spans="10:10">
      <c r="J197" s="40"/>
    </row>
    <row r="198" spans="10:10">
      <c r="J198" s="40"/>
    </row>
    <row r="199" spans="10:10">
      <c r="J199" s="40"/>
    </row>
    <row r="200" spans="10:10">
      <c r="J200" s="40"/>
    </row>
    <row r="201" spans="10:10">
      <c r="J201" s="40"/>
    </row>
    <row r="202" spans="10:10">
      <c r="J202" s="40"/>
    </row>
    <row r="203" spans="10:10">
      <c r="J203" s="40"/>
    </row>
    <row r="204" spans="10:10">
      <c r="J204" s="40"/>
    </row>
    <row r="205" spans="10:10">
      <c r="J205" s="40"/>
    </row>
    <row r="206" spans="10:10">
      <c r="J206" s="40"/>
    </row>
    <row r="207" spans="10:10">
      <c r="J207" s="40"/>
    </row>
    <row r="208" spans="10:10">
      <c r="J208" s="40"/>
    </row>
    <row r="209" spans="10:10">
      <c r="J209" s="40"/>
    </row>
    <row r="210" spans="10:10">
      <c r="J210" s="40"/>
    </row>
    <row r="211" spans="10:10">
      <c r="J211" s="40"/>
    </row>
    <row r="212" spans="10:10">
      <c r="J212" s="40"/>
    </row>
    <row r="213" spans="10:10">
      <c r="J213" s="40"/>
    </row>
    <row r="214" spans="10:10">
      <c r="J214" s="40"/>
    </row>
    <row r="215" spans="10:10">
      <c r="J215" s="40"/>
    </row>
    <row r="216" spans="10:10">
      <c r="J216" s="40"/>
    </row>
    <row r="217" spans="10:10">
      <c r="J217" s="40"/>
    </row>
    <row r="218" spans="10:10">
      <c r="J218" s="40"/>
    </row>
    <row r="219" spans="10:10">
      <c r="J219" s="40"/>
    </row>
    <row r="220" spans="10:10">
      <c r="J220" s="40"/>
    </row>
    <row r="221" spans="10:10">
      <c r="J221" s="40"/>
    </row>
    <row r="222" spans="10:10">
      <c r="J222" s="40"/>
    </row>
    <row r="223" spans="10:10">
      <c r="J223" s="40"/>
    </row>
    <row r="224" spans="10:10">
      <c r="J224" s="40"/>
    </row>
    <row r="225" spans="10:10">
      <c r="J225" s="40"/>
    </row>
    <row r="226" spans="10:10">
      <c r="J226" s="40"/>
    </row>
    <row r="227" spans="10:10">
      <c r="J227" s="40"/>
    </row>
    <row r="228" spans="10:10">
      <c r="J228" s="40"/>
    </row>
    <row r="229" spans="10:10">
      <c r="J229" s="40"/>
    </row>
    <row r="230" spans="10:10">
      <c r="J230" s="40"/>
    </row>
    <row r="231" spans="10:10">
      <c r="J231" s="40"/>
    </row>
    <row r="232" spans="10:10">
      <c r="J232" s="40"/>
    </row>
    <row r="233" spans="10:10">
      <c r="J233" s="40"/>
    </row>
    <row r="234" spans="10:10">
      <c r="J234" s="40"/>
    </row>
    <row r="235" spans="10:10">
      <c r="J235" s="40"/>
    </row>
    <row r="236" spans="10:10">
      <c r="J236" s="40"/>
    </row>
    <row r="237" spans="10:10">
      <c r="J237" s="40"/>
    </row>
    <row r="238" spans="10:10">
      <c r="J238" s="40"/>
    </row>
    <row r="239" spans="10:10">
      <c r="J239" s="40"/>
    </row>
    <row r="240" spans="10:10">
      <c r="J240" s="40"/>
    </row>
    <row r="241" spans="10:10">
      <c r="J241" s="40"/>
    </row>
    <row r="242" spans="10:10">
      <c r="J242" s="40"/>
    </row>
    <row r="243" spans="10:10">
      <c r="J243" s="40"/>
    </row>
    <row r="244" spans="10:10">
      <c r="J244" s="40"/>
    </row>
    <row r="245" spans="10:10">
      <c r="J245" s="40"/>
    </row>
    <row r="246" spans="10:10">
      <c r="J246" s="40"/>
    </row>
    <row r="247" spans="10:10">
      <c r="J247" s="40"/>
    </row>
    <row r="248" spans="10:10">
      <c r="J248" s="40"/>
    </row>
    <row r="249" spans="10:10">
      <c r="J249" s="40"/>
    </row>
    <row r="250" spans="10:10">
      <c r="J250" s="40"/>
    </row>
    <row r="251" spans="10:10">
      <c r="J251" s="40"/>
    </row>
    <row r="252" spans="10:10">
      <c r="J252" s="40"/>
    </row>
    <row r="253" spans="10:10">
      <c r="J253" s="40"/>
    </row>
    <row r="254" spans="10:10">
      <c r="J254" s="40"/>
    </row>
    <row r="255" spans="10:10">
      <c r="J255" s="40"/>
    </row>
    <row r="256" spans="10:10">
      <c r="J256" s="40"/>
    </row>
    <row r="257" spans="10:10">
      <c r="J257" s="40"/>
    </row>
    <row r="258" spans="10:10">
      <c r="J258" s="40"/>
    </row>
    <row r="259" spans="10:10">
      <c r="J259" s="40"/>
    </row>
    <row r="260" spans="10:10">
      <c r="J260" s="40"/>
    </row>
    <row r="261" spans="10:10">
      <c r="J261" s="40"/>
    </row>
    <row r="262" spans="10:10">
      <c r="J262" s="40"/>
    </row>
    <row r="263" spans="10:10">
      <c r="J263" s="40"/>
    </row>
    <row r="264" spans="10:10">
      <c r="J264" s="40"/>
    </row>
    <row r="265" spans="10:10">
      <c r="J265" s="40"/>
    </row>
    <row r="266" spans="10:10">
      <c r="J266" s="40"/>
    </row>
    <row r="267" spans="10:10">
      <c r="J267" s="40"/>
    </row>
    <row r="268" spans="10:10">
      <c r="J268" s="40"/>
    </row>
    <row r="269" spans="10:10">
      <c r="J269" s="40"/>
    </row>
    <row r="270" spans="10:10">
      <c r="J270" s="40"/>
    </row>
    <row r="271" spans="10:10">
      <c r="J271" s="40"/>
    </row>
    <row r="272" spans="10:10">
      <c r="J272" s="40"/>
    </row>
    <row r="273" spans="10:10">
      <c r="J273" s="40"/>
    </row>
    <row r="274" spans="10:10">
      <c r="J274" s="40"/>
    </row>
    <row r="275" spans="10:10">
      <c r="J275" s="40"/>
    </row>
    <row r="276" spans="10:10">
      <c r="J276" s="40"/>
    </row>
    <row r="277" spans="10:10">
      <c r="J277" s="40"/>
    </row>
    <row r="278" spans="10:10">
      <c r="J278" s="40"/>
    </row>
    <row r="279" spans="10:10">
      <c r="J279" s="40"/>
    </row>
    <row r="280" spans="10:10">
      <c r="J280" s="40"/>
    </row>
    <row r="281" spans="10:10">
      <c r="J281" s="40"/>
    </row>
    <row r="282" spans="10:10">
      <c r="J282" s="40"/>
    </row>
    <row r="283" spans="10:10">
      <c r="J283" s="40"/>
    </row>
    <row r="284" spans="10:10">
      <c r="J284" s="40"/>
    </row>
    <row r="285" spans="10:10">
      <c r="J285" s="40"/>
    </row>
    <row r="286" spans="10:10">
      <c r="J286" s="40"/>
    </row>
    <row r="287" spans="10:10">
      <c r="J287" s="40"/>
    </row>
    <row r="288" spans="10:10">
      <c r="J288" s="40"/>
    </row>
    <row r="289" spans="10:10">
      <c r="J289" s="40"/>
    </row>
    <row r="290" spans="10:10">
      <c r="J290" s="40"/>
    </row>
    <row r="291" spans="10:10">
      <c r="J291" s="40"/>
    </row>
    <row r="292" spans="10:10">
      <c r="J292" s="40"/>
    </row>
    <row r="293" spans="10:10">
      <c r="J293" s="40"/>
    </row>
    <row r="294" spans="10:10">
      <c r="J294" s="40"/>
    </row>
    <row r="295" spans="10:10">
      <c r="J295" s="40"/>
    </row>
    <row r="296" spans="10:10">
      <c r="J296" s="40"/>
    </row>
    <row r="297" spans="10:10">
      <c r="J297" s="40"/>
    </row>
    <row r="298" spans="10:10">
      <c r="J298" s="40"/>
    </row>
    <row r="299" spans="10:10">
      <c r="J299" s="40"/>
    </row>
    <row r="300" spans="10:10">
      <c r="J300" s="40"/>
    </row>
    <row r="301" spans="10:10">
      <c r="J301" s="40"/>
    </row>
    <row r="302" spans="10:10">
      <c r="J302" s="40"/>
    </row>
    <row r="303" spans="10:10">
      <c r="J303" s="40"/>
    </row>
    <row r="304" spans="10:10">
      <c r="J304" s="40"/>
    </row>
    <row r="305" spans="10:10">
      <c r="J305" s="40"/>
    </row>
    <row r="306" spans="10:10">
      <c r="J306" s="40"/>
    </row>
    <row r="307" spans="10:10">
      <c r="J307" s="40"/>
    </row>
    <row r="308" spans="10:10">
      <c r="J308" s="40"/>
    </row>
    <row r="309" spans="10:10">
      <c r="J309" s="40"/>
    </row>
    <row r="310" spans="10:10">
      <c r="J310" s="40"/>
    </row>
    <row r="311" spans="10:10">
      <c r="J311" s="40"/>
    </row>
    <row r="312" spans="10:10">
      <c r="J312" s="40"/>
    </row>
    <row r="313" spans="10:10">
      <c r="J313" s="40"/>
    </row>
    <row r="314" spans="10:10">
      <c r="J314" s="40"/>
    </row>
    <row r="315" spans="10:10">
      <c r="J315" s="40"/>
    </row>
    <row r="316" spans="10:10">
      <c r="J316" s="40"/>
    </row>
    <row r="317" spans="10:10">
      <c r="J317" s="40"/>
    </row>
    <row r="318" spans="10:10">
      <c r="J318" s="40"/>
    </row>
    <row r="319" spans="10:10">
      <c r="J319" s="40"/>
    </row>
    <row r="320" spans="10:10">
      <c r="J320" s="40"/>
    </row>
    <row r="321" spans="10:10">
      <c r="J321" s="40"/>
    </row>
    <row r="322" spans="10:10">
      <c r="J322" s="40"/>
    </row>
    <row r="323" spans="10:10">
      <c r="J323" s="40"/>
    </row>
    <row r="324" spans="10:10">
      <c r="J324" s="40"/>
    </row>
    <row r="325" spans="10:10">
      <c r="J325" s="40"/>
    </row>
    <row r="326" spans="10:10">
      <c r="J326" s="40"/>
    </row>
    <row r="327" spans="10:10">
      <c r="J327" s="40"/>
    </row>
    <row r="328" spans="10:10">
      <c r="J328" s="40"/>
    </row>
    <row r="329" spans="10:10">
      <c r="J329" s="40"/>
    </row>
    <row r="330" spans="10:10">
      <c r="J330" s="40"/>
    </row>
    <row r="331" spans="10:10">
      <c r="J331" s="40"/>
    </row>
    <row r="332" spans="10:10">
      <c r="J332" s="40"/>
    </row>
    <row r="333" spans="10:10">
      <c r="J333" s="40"/>
    </row>
    <row r="334" spans="10:10">
      <c r="J334" s="40"/>
    </row>
    <row r="335" spans="10:10">
      <c r="J335" s="40"/>
    </row>
    <row r="336" spans="10:10">
      <c r="J336" s="40"/>
    </row>
    <row r="337" spans="10:10">
      <c r="J337" s="40"/>
    </row>
    <row r="338" spans="10:10">
      <c r="J338" s="40"/>
    </row>
    <row r="339" spans="10:10">
      <c r="J339" s="40"/>
    </row>
    <row r="340" spans="10:10">
      <c r="J340" s="40"/>
    </row>
  </sheetData>
  <mergeCells count="27">
    <mergeCell ref="C7:I7"/>
    <mergeCell ref="A34:B34"/>
    <mergeCell ref="A13:B13"/>
    <mergeCell ref="C13:I13"/>
    <mergeCell ref="A18:B18"/>
    <mergeCell ref="C18:I18"/>
    <mergeCell ref="A23:B23"/>
    <mergeCell ref="C23:I23"/>
    <mergeCell ref="A27:B27"/>
    <mergeCell ref="C27:I27"/>
    <mergeCell ref="C34:H34"/>
    <mergeCell ref="A36:K36"/>
    <mergeCell ref="A1:K1"/>
    <mergeCell ref="A2:K2"/>
    <mergeCell ref="A3:K3"/>
    <mergeCell ref="A4:K4"/>
    <mergeCell ref="A5:K5"/>
    <mergeCell ref="A35:G35"/>
    <mergeCell ref="A12:B12"/>
    <mergeCell ref="C12:H12"/>
    <mergeCell ref="A17:B17"/>
    <mergeCell ref="C17:H17"/>
    <mergeCell ref="A22:B22"/>
    <mergeCell ref="C22:H22"/>
    <mergeCell ref="A26:B26"/>
    <mergeCell ref="C26:H26"/>
    <mergeCell ref="A7:B7"/>
  </mergeCells>
  <pageMargins left="0.6875" right="2.0833333333333332E-2" top="0.57291666666666663" bottom="0.75" header="0.3" footer="0.3"/>
  <pageSetup paperSize="9" orientation="landscape" r:id="rId1"/>
  <headerFooter>
    <oddHeader>&amp;R&amp;P de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M28" sqref="M28"/>
    </sheetView>
  </sheetViews>
  <sheetFormatPr defaultRowHeight="15"/>
  <cols>
    <col min="1" max="1" width="4.42578125" customWidth="1"/>
    <col min="2" max="2" width="24.5703125" bestFit="1" customWidth="1"/>
    <col min="3" max="3" width="9.5703125" customWidth="1"/>
    <col min="4" max="4" width="11" customWidth="1"/>
    <col min="5" max="5" width="6.85546875" customWidth="1"/>
    <col min="6" max="6" width="12.140625" customWidth="1"/>
    <col min="7" max="7" width="7" bestFit="1" customWidth="1"/>
    <col min="8" max="8" width="12.140625" bestFit="1" customWidth="1"/>
    <col min="9" max="9" width="13" customWidth="1"/>
    <col min="10" max="10" width="14.28515625" bestFit="1" customWidth="1"/>
    <col min="12" max="13" width="14.28515625" bestFit="1" customWidth="1"/>
  </cols>
  <sheetData>
    <row r="1" spans="1:9">
      <c r="A1" s="114"/>
      <c r="B1" s="114"/>
      <c r="C1" s="114"/>
      <c r="D1" s="114"/>
      <c r="E1" s="114"/>
      <c r="F1" s="114"/>
      <c r="G1" s="114"/>
      <c r="H1" s="114"/>
      <c r="I1" s="114"/>
    </row>
    <row r="2" spans="1:9">
      <c r="A2" s="114"/>
      <c r="B2" s="114"/>
      <c r="C2" s="114"/>
      <c r="D2" s="114"/>
      <c r="E2" s="114"/>
      <c r="F2" s="114"/>
      <c r="G2" s="114"/>
      <c r="H2" s="114"/>
      <c r="I2" s="114"/>
    </row>
    <row r="3" spans="1:9">
      <c r="A3" s="114"/>
      <c r="B3" s="114"/>
      <c r="C3" s="114"/>
      <c r="D3" s="114"/>
      <c r="E3" s="114"/>
      <c r="F3" s="114"/>
      <c r="G3" s="114"/>
      <c r="H3" s="114"/>
      <c r="I3" s="114"/>
    </row>
    <row r="4" spans="1:9">
      <c r="A4" s="114"/>
      <c r="B4" s="114"/>
      <c r="C4" s="114"/>
      <c r="D4" s="114"/>
      <c r="E4" s="114"/>
      <c r="F4" s="114"/>
      <c r="G4" s="114"/>
      <c r="H4" s="114"/>
      <c r="I4" s="114"/>
    </row>
    <row r="5" spans="1:9">
      <c r="A5" s="114"/>
      <c r="B5" s="114"/>
      <c r="C5" s="114"/>
      <c r="D5" s="114"/>
      <c r="E5" s="114"/>
      <c r="F5" s="114"/>
      <c r="G5" s="114"/>
      <c r="H5" s="114"/>
      <c r="I5" s="114"/>
    </row>
    <row r="6" spans="1:9">
      <c r="A6" s="114"/>
      <c r="B6" s="114"/>
      <c r="C6" s="114"/>
      <c r="D6" s="114"/>
      <c r="E6" s="114"/>
      <c r="F6" s="114"/>
      <c r="G6" s="114"/>
      <c r="H6" s="114"/>
      <c r="I6" s="114"/>
    </row>
    <row r="7" spans="1:9">
      <c r="A7" s="74"/>
      <c r="B7" s="75"/>
      <c r="C7" s="75"/>
      <c r="D7" s="75"/>
      <c r="E7" s="75"/>
      <c r="F7" s="75"/>
      <c r="G7" s="75"/>
      <c r="H7" s="75"/>
      <c r="I7" s="76"/>
    </row>
    <row r="8" spans="1:9">
      <c r="A8" s="74"/>
      <c r="B8" s="75"/>
      <c r="C8" s="75"/>
      <c r="D8" s="75"/>
      <c r="E8" s="75"/>
      <c r="F8" s="75"/>
      <c r="G8" s="75"/>
      <c r="H8" s="75"/>
      <c r="I8" s="76"/>
    </row>
    <row r="9" spans="1:9">
      <c r="A9" s="94" t="s">
        <v>73</v>
      </c>
      <c r="B9" s="95"/>
      <c r="C9" s="95"/>
      <c r="D9" s="95"/>
      <c r="E9" s="95"/>
      <c r="F9" s="95"/>
      <c r="G9" s="95"/>
      <c r="H9" s="95"/>
      <c r="I9" s="90"/>
    </row>
    <row r="10" spans="1:9">
      <c r="A10" s="94" t="s">
        <v>74</v>
      </c>
      <c r="B10" s="95"/>
      <c r="C10" s="95"/>
      <c r="D10" s="95"/>
      <c r="E10" s="95"/>
      <c r="F10" s="95"/>
      <c r="G10" s="95"/>
      <c r="H10" s="95"/>
      <c r="I10" s="91"/>
    </row>
    <row r="11" spans="1:9">
      <c r="A11" s="94" t="s">
        <v>75</v>
      </c>
      <c r="B11" s="95"/>
      <c r="C11" s="95"/>
      <c r="D11" s="95"/>
      <c r="E11" s="95"/>
      <c r="F11" s="95"/>
      <c r="G11" s="95"/>
      <c r="H11" s="95"/>
      <c r="I11" s="91"/>
    </row>
    <row r="12" spans="1:9">
      <c r="A12" s="94" t="s">
        <v>76</v>
      </c>
      <c r="B12" s="95"/>
      <c r="C12" s="95"/>
      <c r="D12" s="95"/>
      <c r="E12" s="95"/>
      <c r="F12" s="95"/>
      <c r="G12" s="95"/>
      <c r="H12" s="95"/>
      <c r="I12" s="91"/>
    </row>
    <row r="13" spans="1:9">
      <c r="A13" s="94" t="s">
        <v>47</v>
      </c>
      <c r="B13" s="97"/>
      <c r="C13" s="97"/>
      <c r="D13" s="97"/>
      <c r="E13" s="97"/>
      <c r="F13" s="97"/>
      <c r="G13" s="97"/>
      <c r="H13" s="97"/>
      <c r="I13" s="92"/>
    </row>
    <row r="14" spans="1:9">
      <c r="A14" s="115" t="s">
        <v>4</v>
      </c>
      <c r="B14" s="115"/>
      <c r="C14" s="115"/>
      <c r="D14" s="115"/>
      <c r="E14" s="115"/>
      <c r="F14" s="115"/>
      <c r="G14" s="115"/>
      <c r="H14" s="115"/>
      <c r="I14" s="115"/>
    </row>
    <row r="15" spans="1:9">
      <c r="A15" s="4"/>
      <c r="B15" s="5"/>
      <c r="C15" s="5"/>
      <c r="D15" s="5"/>
      <c r="E15" s="5"/>
      <c r="F15" s="5"/>
      <c r="G15" s="5"/>
      <c r="H15" s="5"/>
      <c r="I15" s="6"/>
    </row>
    <row r="16" spans="1:9">
      <c r="A16" s="7"/>
      <c r="B16" s="5"/>
      <c r="C16" s="116" t="s">
        <v>8</v>
      </c>
      <c r="D16" s="116"/>
      <c r="E16" s="116" t="s">
        <v>10</v>
      </c>
      <c r="F16" s="116"/>
      <c r="G16" s="116" t="s">
        <v>11</v>
      </c>
      <c r="H16" s="116"/>
      <c r="I16" s="8"/>
    </row>
    <row r="17" spans="1:13">
      <c r="A17" s="9" t="s">
        <v>5</v>
      </c>
      <c r="B17" s="9" t="s">
        <v>6</v>
      </c>
      <c r="C17" s="9" t="s">
        <v>7</v>
      </c>
      <c r="D17" s="9" t="s">
        <v>9</v>
      </c>
      <c r="E17" s="10" t="s">
        <v>7</v>
      </c>
      <c r="F17" s="9" t="s">
        <v>9</v>
      </c>
      <c r="G17" s="10" t="s">
        <v>7</v>
      </c>
      <c r="H17" s="9" t="s">
        <v>9</v>
      </c>
      <c r="I17" s="9" t="s">
        <v>17</v>
      </c>
    </row>
    <row r="18" spans="1:13" s="55" customFormat="1" ht="12" customHeight="1">
      <c r="A18" s="49">
        <v>1</v>
      </c>
      <c r="B18" s="50" t="s">
        <v>80</v>
      </c>
      <c r="C18" s="51">
        <v>0.4</v>
      </c>
      <c r="D18" s="52">
        <f>I18*C18</f>
        <v>24974.113500000003</v>
      </c>
      <c r="E18" s="53">
        <v>0.6</v>
      </c>
      <c r="F18" s="52">
        <f>I18*E18</f>
        <v>37461.170250000003</v>
      </c>
      <c r="G18" s="53"/>
      <c r="H18" s="52">
        <f>I18*G18</f>
        <v>0</v>
      </c>
      <c r="I18" s="54">
        <f>ORÇAMENTO!I12</f>
        <v>62435.283750000002</v>
      </c>
      <c r="J18" s="3"/>
    </row>
    <row r="19" spans="1:13" s="55" customFormat="1" ht="13.5" customHeight="1">
      <c r="A19" s="49">
        <v>2</v>
      </c>
      <c r="B19" s="50" t="s">
        <v>81</v>
      </c>
      <c r="C19" s="53"/>
      <c r="D19" s="52">
        <f>I19*C19</f>
        <v>0</v>
      </c>
      <c r="E19" s="53">
        <v>0.3</v>
      </c>
      <c r="F19" s="52">
        <f>I19*E19</f>
        <v>4239.3163125000001</v>
      </c>
      <c r="G19" s="53">
        <v>0.7</v>
      </c>
      <c r="H19" s="52">
        <f>I19*G19</f>
        <v>9891.7380625000005</v>
      </c>
      <c r="I19" s="54">
        <f>ORÇAMENTO!I17</f>
        <v>14131.054375000002</v>
      </c>
      <c r="J19" s="3"/>
    </row>
    <row r="20" spans="1:13" s="55" customFormat="1" ht="12.75" customHeight="1">
      <c r="A20" s="49">
        <v>3</v>
      </c>
      <c r="B20" s="50" t="s">
        <v>41</v>
      </c>
      <c r="C20" s="53">
        <v>0.5</v>
      </c>
      <c r="D20" s="52">
        <f>I20*C20</f>
        <v>538.09375</v>
      </c>
      <c r="E20" s="53">
        <v>0.5</v>
      </c>
      <c r="F20" s="52">
        <f>I20*E20</f>
        <v>538.09375</v>
      </c>
      <c r="G20" s="53"/>
      <c r="H20" s="52">
        <f>I20*G20</f>
        <v>0</v>
      </c>
      <c r="I20" s="54">
        <f>ORÇAMENTO!I22</f>
        <v>1076.1875</v>
      </c>
      <c r="J20" s="3"/>
    </row>
    <row r="21" spans="1:13" s="55" customFormat="1" ht="12.75" customHeight="1">
      <c r="A21" s="49">
        <v>4</v>
      </c>
      <c r="B21" s="50" t="s">
        <v>42</v>
      </c>
      <c r="C21" s="53"/>
      <c r="D21" s="52">
        <f>I21*C21</f>
        <v>0</v>
      </c>
      <c r="E21" s="53">
        <v>0.3</v>
      </c>
      <c r="F21" s="52">
        <f>I21*E21</f>
        <v>8552.722499999998</v>
      </c>
      <c r="G21" s="53">
        <v>0.7</v>
      </c>
      <c r="H21" s="52">
        <f>I21*G21</f>
        <v>19956.352499999997</v>
      </c>
      <c r="I21" s="54">
        <f>ORÇAMENTO!I26</f>
        <v>28509.074999999997</v>
      </c>
      <c r="J21" s="3"/>
    </row>
    <row r="22" spans="1:13" s="55" customFormat="1" ht="12.75" customHeight="1">
      <c r="A22" s="49">
        <v>5</v>
      </c>
      <c r="B22" s="50" t="s">
        <v>82</v>
      </c>
      <c r="C22" s="53"/>
      <c r="D22" s="52">
        <f>I22*C22</f>
        <v>0</v>
      </c>
      <c r="E22" s="53"/>
      <c r="F22" s="52">
        <f>I22*E22</f>
        <v>0</v>
      </c>
      <c r="G22" s="53">
        <v>1</v>
      </c>
      <c r="H22" s="52">
        <f>I22*G22</f>
        <v>3848.4</v>
      </c>
      <c r="I22" s="54">
        <f>ORÇAMENTO!I34</f>
        <v>3848.4</v>
      </c>
      <c r="J22" s="3"/>
    </row>
    <row r="23" spans="1:13">
      <c r="A23" s="14"/>
      <c r="B23" s="15" t="s">
        <v>43</v>
      </c>
      <c r="C23" s="11"/>
      <c r="D23" s="12">
        <f>SUM(D18:D22)</f>
        <v>25512.207250000003</v>
      </c>
      <c r="E23" s="13"/>
      <c r="F23" s="12">
        <f>SUM(F18:F22)</f>
        <v>50791.302812499998</v>
      </c>
      <c r="G23" s="10"/>
      <c r="H23" s="12">
        <f>SUM(H18:H22)</f>
        <v>33696.490562499996</v>
      </c>
      <c r="I23" s="1">
        <f>D23+F23+H23</f>
        <v>110000.000625</v>
      </c>
      <c r="J23" s="3"/>
    </row>
    <row r="24" spans="1:13">
      <c r="I24" s="2"/>
      <c r="J24" s="2"/>
      <c r="M24" s="2"/>
    </row>
    <row r="25" spans="1:13">
      <c r="H25" s="2"/>
    </row>
    <row r="27" spans="1:13">
      <c r="L27" s="2"/>
    </row>
  </sheetData>
  <mergeCells count="10">
    <mergeCell ref="A13:H13"/>
    <mergeCell ref="A1:I6"/>
    <mergeCell ref="A14:I14"/>
    <mergeCell ref="C16:D16"/>
    <mergeCell ref="E16:F16"/>
    <mergeCell ref="G16:H16"/>
    <mergeCell ref="A9:H9"/>
    <mergeCell ref="A10:H10"/>
    <mergeCell ref="A11:H11"/>
    <mergeCell ref="A12:H1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CRONOGRAMA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marlid</cp:lastModifiedBy>
  <cp:lastPrinted>2017-08-09T18:39:10Z</cp:lastPrinted>
  <dcterms:created xsi:type="dcterms:W3CDTF">2013-11-10T19:57:29Z</dcterms:created>
  <dcterms:modified xsi:type="dcterms:W3CDTF">2017-09-06T12:59:06Z</dcterms:modified>
</cp:coreProperties>
</file>